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24.02.2022\24.02.2022\9. фінансові питання\погодження проек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7" i="3" l="1"/>
  <c r="D21" i="3"/>
  <c r="D45" i="3"/>
  <c r="E15" i="3"/>
  <c r="E14" i="3"/>
  <c r="D20" i="3"/>
  <c r="D44" i="3"/>
  <c r="C17" i="3"/>
  <c r="C15" i="3"/>
  <c r="C14" i="3"/>
  <c r="E20" i="3"/>
  <c r="C20" i="3"/>
  <c r="F20" i="3"/>
  <c r="F44" i="3"/>
  <c r="D18" i="3"/>
  <c r="C18" i="3"/>
  <c r="E16" i="3"/>
  <c r="E30" i="3"/>
  <c r="E37" i="3"/>
  <c r="E36" i="3"/>
  <c r="C36" i="3"/>
  <c r="E43" i="3"/>
  <c r="F43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F18" i="3"/>
  <c r="E18" i="3"/>
  <c r="E44" i="3"/>
  <c r="F17" i="3"/>
  <c r="F15" i="3"/>
  <c r="F14" i="3"/>
  <c r="E35" i="3"/>
  <c r="C35" i="3"/>
  <c r="E34" i="3"/>
  <c r="C34" i="3"/>
  <c r="C44" i="3"/>
  <c r="F35" i="3"/>
  <c r="F34" i="3"/>
  <c r="F33" i="3"/>
  <c r="F28" i="3"/>
  <c r="E33" i="3"/>
  <c r="D42" i="3"/>
  <c r="D13" i="3"/>
  <c r="E21" i="3"/>
  <c r="E28" i="3"/>
  <c r="C28" i="3"/>
  <c r="C33" i="3"/>
  <c r="E45" i="3"/>
  <c r="E13" i="3"/>
  <c r="E26" i="3"/>
  <c r="F21" i="3"/>
  <c r="C21" i="3"/>
  <c r="D26" i="3"/>
  <c r="D38" i="3"/>
  <c r="D46" i="3"/>
  <c r="C13" i="3"/>
  <c r="C26" i="3"/>
  <c r="F45" i="3"/>
  <c r="F42" i="3"/>
  <c r="F38" i="3"/>
  <c r="F46" i="3"/>
  <c r="F13" i="3"/>
  <c r="F26" i="3"/>
  <c r="E42" i="3"/>
  <c r="C45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<sst xmlns="http://schemas.openxmlformats.org/spreadsheetml/2006/main" count="57" uniqueCount="45">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</sst>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6" workbookViewId="0">
      <selection activeCell="E18" sqref="E18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38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42</v>
      </c>
      <c r="B5" s="61"/>
      <c r="C5" s="61"/>
      <c r="D5" s="61"/>
      <c r="E5" s="61"/>
      <c r="F5" s="61"/>
    </row>
    <row r="6" spans="1:7" ht="18.75" x14ac:dyDescent="0.2">
      <c r="A6" s="57" t="s">
        <v>39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66135926</v>
      </c>
      <c r="D13" s="8">
        <f>D14+D21+D18</f>
        <v>-74972848</v>
      </c>
      <c r="E13" s="8">
        <f>E14+E21+E18</f>
        <v>141108774</v>
      </c>
      <c r="F13" s="8">
        <f>F14+F21+F18</f>
        <v>140722972</v>
      </c>
    </row>
    <row r="14" spans="1:7" ht="16.5" x14ac:dyDescent="0.25">
      <c r="A14" s="15">
        <v>202000</v>
      </c>
      <c r="B14" s="11" t="s">
        <v>19</v>
      </c>
      <c r="C14" s="10">
        <f>SUM(C15)</f>
        <v>-37140195</v>
      </c>
      <c r="D14" s="10">
        <f>SUM(D15)</f>
        <v>0</v>
      </c>
      <c r="E14" s="10">
        <f>SUM(E15)</f>
        <v>-37140195</v>
      </c>
      <c r="F14" s="10">
        <f>SUM(F15)</f>
        <v>-37140195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-37140195</v>
      </c>
      <c r="D15" s="29">
        <f>SUM(D16:D17)</f>
        <v>0</v>
      </c>
      <c r="E15" s="29">
        <f>SUM(E16:E17)</f>
        <v>-37140195</v>
      </c>
      <c r="F15" s="29">
        <f>SUM(F16:F17)</f>
        <v>-37140195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-67640195</v>
      </c>
      <c r="D17" s="13">
        <v>0</v>
      </c>
      <c r="E17" s="8">
        <f>-63344255-7243892+1200000+50000+110380+100000+1088572+200000+199000</f>
        <v>-67640195</v>
      </c>
      <c r="F17" s="8">
        <f>E17</f>
        <v>-67640195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103276121</v>
      </c>
      <c r="D18" s="29">
        <f>D19-D20</f>
        <v>84128319</v>
      </c>
      <c r="E18" s="29">
        <f>E19-E20</f>
        <v>19147802</v>
      </c>
      <c r="F18" s="29">
        <f>F19-F20</f>
        <v>18762000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16454160</v>
      </c>
      <c r="D20" s="8">
        <f>16315759-130000</f>
        <v>16185759</v>
      </c>
      <c r="E20" s="8">
        <f>E19-18708000-137241-248561-49000-5000</f>
        <v>268401</v>
      </c>
      <c r="F20" s="8">
        <f>F19-18708000-49000-5000</f>
        <v>74465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-124874863+22271600-56166928-308176+200000+50000-671800+200000+199000</f>
        <v>-159101167</v>
      </c>
      <c r="E21" s="8">
        <f>-D21</f>
        <v>159101167</v>
      </c>
      <c r="F21" s="8">
        <f>E21</f>
        <v>159101167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62440581</v>
      </c>
      <c r="D26" s="50">
        <f>D13+D22</f>
        <v>-74972848</v>
      </c>
      <c r="E26" s="50">
        <f>E13+E22</f>
        <v>137413429</v>
      </c>
      <c r="F26" s="50">
        <f>F13+F22</f>
        <v>137027627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-40835540</v>
      </c>
      <c r="D28" s="8">
        <f>D33</f>
        <v>0</v>
      </c>
      <c r="E28" s="8">
        <f>E29+E33+E31</f>
        <v>-40835540</v>
      </c>
      <c r="F28" s="8">
        <f>F29+F33+F31</f>
        <v>-40835540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-71335540</v>
      </c>
      <c r="D33" s="8">
        <v>0</v>
      </c>
      <c r="E33" s="8">
        <f>E34+E36</f>
        <v>-71335540</v>
      </c>
      <c r="F33" s="8">
        <f>F34+F36</f>
        <v>-71335540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-67640195</v>
      </c>
      <c r="D34" s="8">
        <v>0</v>
      </c>
      <c r="E34" s="8">
        <f>E35</f>
        <v>-67640195</v>
      </c>
      <c r="F34" s="8">
        <f>F35</f>
        <v>-67640195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-67640195</v>
      </c>
      <c r="D35" s="8">
        <v>0</v>
      </c>
      <c r="E35" s="8">
        <f>E17</f>
        <v>-67640195</v>
      </c>
      <c r="F35" s="8">
        <f>E35</f>
        <v>-67640195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103276121</v>
      </c>
      <c r="D38" s="8">
        <f>D42</f>
        <v>-74972848</v>
      </c>
      <c r="E38" s="8">
        <f>E42</f>
        <v>178248969</v>
      </c>
      <c r="F38" s="8">
        <f>F42</f>
        <v>177863167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103276121</v>
      </c>
      <c r="D42" s="8">
        <f>D43-D44+D45</f>
        <v>-74972848</v>
      </c>
      <c r="E42" s="8">
        <f>E43-E44+E45</f>
        <v>178248969</v>
      </c>
      <c r="F42" s="8">
        <f>F43-F44+F45</f>
        <v>177863167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16454160</v>
      </c>
      <c r="D44" s="8">
        <f t="shared" si="1"/>
        <v>16185759</v>
      </c>
      <c r="E44" s="8">
        <f t="shared" si="1"/>
        <v>268401</v>
      </c>
      <c r="F44" s="8">
        <f t="shared" si="1"/>
        <v>74465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-159101167</v>
      </c>
      <c r="E45" s="8">
        <f>E21</f>
        <v>159101167</v>
      </c>
      <c r="F45" s="8">
        <f>F21</f>
        <v>159101167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62440581</v>
      </c>
      <c r="D46" s="17">
        <f>D28+D38</f>
        <v>-74972848</v>
      </c>
      <c r="E46" s="17">
        <f>E28+E38</f>
        <v>137413429</v>
      </c>
      <c r="F46" s="17">
        <f>F28+F38</f>
        <v>137027627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40</v>
      </c>
      <c r="B50" s="70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2022-02-21T12:47:11Z</dcterms:modified>
</cp:coreProperties>
</file>